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<sst xmlns="http://schemas.openxmlformats.org/spreadsheetml/2006/main" count="27" uniqueCount="26">
  <si>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Particle Size Analysis</t>
  </si>
  <si>
    <t>Material:</t>
  </si>
  <si>
    <t>Date:</t>
  </si>
  <si>
    <t>U.S</t>
  </si>
  <si>
    <t>Micron</t>
  </si>
  <si>
    <t>Wt</t>
  </si>
  <si>
    <t>% less</t>
  </si>
  <si>
    <t>log</t>
  </si>
  <si>
    <t>wt * log</t>
  </si>
  <si>
    <t>log dia -</t>
  </si>
  <si>
    <t>wt(log dia -</t>
  </si>
  <si>
    <t>Sieve</t>
  </si>
  <si>
    <t>Size</t>
  </si>
  <si>
    <t>grams</t>
  </si>
  <si>
    <t>%</t>
  </si>
  <si>
    <t>than</t>
  </si>
  <si>
    <t>dia</t>
  </si>
  <si>
    <t>log Dgw</t>
  </si>
  <si>
    <t>log Dgw)^2</t>
  </si>
  <si>
    <t>Pan</t>
  </si>
  <si>
    <t>Summation</t>
  </si>
  <si>
    <t>Particle Size, Dgw</t>
  </si>
  <si>
    <t>Surface Area (cm^2) / gram</t>
  </si>
  <si>
    <t>Standard Dev., Sgw</t>
  </si>
  <si>
    <t>Particles / gram</t>
  </si>
  <si>
    <t>Density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</si>
</sst>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_)"/>
    <numFmt numFmtId="167" formatCode="0.0_)"/>
    <numFmt numFmtId="168" formatCode="0.000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168" fontId="4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025"/>
          <c:w val="0.9315"/>
          <c:h val="0.87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Sheet1!$B$11:$B$24</c:f>
              <c:numCache/>
            </c:numRef>
          </c:cat>
          <c:val>
            <c:numRef>
              <c:f>Sheet1!$D$11:$D$24</c:f>
              <c:numCache/>
            </c:numRef>
          </c:val>
        </c:ser>
        <c:axId val="56463342"/>
        <c:axId val="39767111"/>
      </c:barChart>
      <c:catAx>
        <c:axId val="5646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Sieve Opening (Microns)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67111"/>
        <c:crosses val="autoZero"/>
        <c:auto val="0"/>
        <c:lblOffset val="100"/>
        <c:tickLblSkip val="1"/>
        <c:noMultiLvlLbl val="0"/>
      </c:catAx>
      <c:valAx>
        <c:axId val="3976711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Over Sieve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633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8</xdr:col>
      <xdr:colOff>714375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5981700"/>
        <a:ext cx="5924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2">
      <selection activeCell="K25" sqref="K25"/>
    </sheetView>
  </sheetViews>
  <sheetFormatPr defaultColWidth="9.140625" defaultRowHeight="12.75"/>
  <cols>
    <col min="1" max="1" width="10.140625" style="9" customWidth="1"/>
    <col min="2" max="8" width="9.7109375" style="9" customWidth="1"/>
    <col min="9" max="9" width="10.7109375" style="10" customWidth="1"/>
    <col min="10" max="16384" width="9.140625" style="9" customWidth="1"/>
  </cols>
  <sheetData>
    <row r="1" spans="1:9" ht="15.75">
      <c r="A1" s="15" t="s">
        <v>0</v>
      </c>
      <c r="B1" s="15"/>
      <c r="C1" s="15"/>
      <c r="D1" s="15"/>
      <c r="E1" s="16"/>
      <c r="F1" s="15"/>
      <c r="G1" s="15"/>
      <c r="H1" s="15"/>
      <c r="I1" s="17"/>
    </row>
    <row r="2" spans="1:8" ht="15.75">
      <c r="A2" s="1"/>
      <c r="B2" s="1"/>
      <c r="C2" s="1"/>
      <c r="D2" s="1"/>
      <c r="E2" s="2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9" ht="15.75">
      <c r="A4" s="7" t="s">
        <v>1</v>
      </c>
      <c r="B4" s="1"/>
      <c r="C4" s="1"/>
      <c r="D4" s="1"/>
      <c r="E4" s="1"/>
      <c r="F4" s="1"/>
      <c r="G4" s="1"/>
      <c r="H4" s="10"/>
      <c r="I4" s="9"/>
    </row>
    <row r="5" spans="1:9" ht="15.75">
      <c r="A5" s="7" t="s">
        <v>2</v>
      </c>
      <c r="B5" s="1"/>
      <c r="C5" s="1"/>
      <c r="D5" s="1"/>
      <c r="E5" s="1"/>
      <c r="F5" s="1"/>
      <c r="G5" s="1"/>
      <c r="H5" s="10"/>
      <c r="I5" s="9"/>
    </row>
    <row r="6" spans="1:8" ht="15.75">
      <c r="A6" s="1"/>
      <c r="B6" s="3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9" ht="16.5" thickBot="1">
      <c r="A8" s="2" t="s">
        <v>3</v>
      </c>
      <c r="B8" s="2" t="s">
        <v>4</v>
      </c>
      <c r="C8" s="2" t="s">
        <v>5</v>
      </c>
      <c r="D8" s="1"/>
      <c r="E8" s="2" t="s">
        <v>6</v>
      </c>
      <c r="F8" s="2" t="s">
        <v>7</v>
      </c>
      <c r="G8" s="2" t="s">
        <v>8</v>
      </c>
      <c r="H8" s="2" t="s">
        <v>9</v>
      </c>
      <c r="I8" s="11" t="s">
        <v>10</v>
      </c>
    </row>
    <row r="9" spans="1:15" ht="16.5" thickBot="1">
      <c r="A9" s="2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16</v>
      </c>
      <c r="H9" s="2" t="s">
        <v>17</v>
      </c>
      <c r="I9" s="11" t="s">
        <v>18</v>
      </c>
      <c r="N9" s="9" t="s">
        <v>25</v>
      </c>
      <c r="O9" s="18">
        <v>2</v>
      </c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9" ht="15.75">
      <c r="A11" s="4">
        <v>6</v>
      </c>
      <c r="B11" s="4">
        <v>3360</v>
      </c>
      <c r="C11" s="13">
        <v>1.6</v>
      </c>
      <c r="D11" s="13">
        <f>C11/C26*100</f>
        <v>1.6177957532861478</v>
      </c>
      <c r="E11" s="13">
        <f>100-D11</f>
        <v>98.38220424671385</v>
      </c>
      <c r="F11" s="13">
        <f>0.5*LOG(4749*B11)</f>
        <v>3.601470723485931</v>
      </c>
      <c r="G11" s="13">
        <f aca="true" t="shared" si="0" ref="G11:G24">C11*F11</f>
        <v>5.76235315757749</v>
      </c>
      <c r="H11" s="13">
        <f>F11-LOG(D28)</f>
        <v>0.724334711723519</v>
      </c>
      <c r="I11" s="13">
        <f aca="true" t="shared" si="1" ref="I11:I24">C11*H11^2</f>
        <v>0.8394572393721496</v>
      </c>
    </row>
    <row r="12" spans="1:9" ht="15.75">
      <c r="A12" s="4">
        <v>8</v>
      </c>
      <c r="B12" s="4">
        <v>2380</v>
      </c>
      <c r="C12" s="13">
        <v>3.2</v>
      </c>
      <c r="D12" s="13">
        <f>C12/C26*100</f>
        <v>3.2355915065722956</v>
      </c>
      <c r="E12" s="13">
        <f aca="true" t="shared" si="2" ref="E12:E24">E11-D12</f>
        <v>95.14661274014156</v>
      </c>
      <c r="F12" s="13">
        <f aca="true" t="shared" si="3" ref="F12:F24">0.5*LOG(B11*B12)</f>
        <v>3.451458117223178</v>
      </c>
      <c r="G12" s="13">
        <f t="shared" si="0"/>
        <v>11.044665975114171</v>
      </c>
      <c r="H12" s="13">
        <f>F12-LOG(D28)</f>
        <v>0.5743221054607659</v>
      </c>
      <c r="I12" s="13">
        <f t="shared" si="1"/>
        <v>1.0555068186268388</v>
      </c>
    </row>
    <row r="13" spans="1:9" ht="15.75">
      <c r="A13" s="4">
        <v>12</v>
      </c>
      <c r="B13" s="4">
        <v>1680</v>
      </c>
      <c r="C13" s="13">
        <v>7.9</v>
      </c>
      <c r="D13" s="13">
        <f>C13/C26*100</f>
        <v>7.987866531850354</v>
      </c>
      <c r="E13" s="13">
        <f t="shared" si="2"/>
        <v>87.1587462082912</v>
      </c>
      <c r="F13" s="13">
        <f t="shared" si="3"/>
        <v>3.3009431193911873</v>
      </c>
      <c r="G13" s="13">
        <f t="shared" si="0"/>
        <v>26.07745064319038</v>
      </c>
      <c r="H13" s="13">
        <f>F13-LOG(D28)</f>
        <v>0.42380710762877527</v>
      </c>
      <c r="I13" s="13">
        <f t="shared" si="1"/>
        <v>1.4189384693656797</v>
      </c>
    </row>
    <row r="14" spans="1:9" ht="15.75">
      <c r="A14" s="4">
        <v>16</v>
      </c>
      <c r="B14" s="4">
        <v>1190</v>
      </c>
      <c r="C14" s="13">
        <v>19.4</v>
      </c>
      <c r="D14" s="13">
        <f>C14/C26*100</f>
        <v>19.61577350859454</v>
      </c>
      <c r="E14" s="13">
        <f t="shared" si="2"/>
        <v>67.54297269969666</v>
      </c>
      <c r="F14" s="13">
        <f t="shared" si="3"/>
        <v>3.1504281215591967</v>
      </c>
      <c r="G14" s="13">
        <f t="shared" si="0"/>
        <v>61.11830555824841</v>
      </c>
      <c r="H14" s="13">
        <f>F14-LOG(D28)</f>
        <v>0.27329210979678464</v>
      </c>
      <c r="I14" s="13">
        <f t="shared" si="1"/>
        <v>1.448958399177249</v>
      </c>
    </row>
    <row r="15" spans="1:9" ht="15.75">
      <c r="A15" s="4">
        <v>20</v>
      </c>
      <c r="B15" s="4">
        <v>841</v>
      </c>
      <c r="C15" s="13">
        <v>18</v>
      </c>
      <c r="D15" s="13">
        <f>C15/C26*100</f>
        <v>18.200202224469162</v>
      </c>
      <c r="E15" s="13">
        <f t="shared" si="2"/>
        <v>49.342770475227496</v>
      </c>
      <c r="F15" s="13">
        <f t="shared" si="3"/>
        <v>3.0001714785952216</v>
      </c>
      <c r="G15" s="13">
        <f t="shared" si="0"/>
        <v>54.003086614713986</v>
      </c>
      <c r="H15" s="13">
        <f>F15-LOG(D28)</f>
        <v>0.12303546683280953</v>
      </c>
      <c r="I15" s="13">
        <f t="shared" si="1"/>
        <v>0.2724790697778127</v>
      </c>
    </row>
    <row r="16" spans="1:9" ht="15.75">
      <c r="A16" s="4">
        <v>30</v>
      </c>
      <c r="B16" s="4">
        <v>595</v>
      </c>
      <c r="C16" s="13">
        <v>15</v>
      </c>
      <c r="D16" s="13">
        <f>C16/C26*100</f>
        <v>15.166835187057634</v>
      </c>
      <c r="E16" s="13">
        <f t="shared" si="2"/>
        <v>34.17593528816986</v>
      </c>
      <c r="F16" s="13">
        <f t="shared" si="3"/>
        <v>2.849656480763231</v>
      </c>
      <c r="G16" s="13">
        <f t="shared" si="0"/>
        <v>42.744847211448466</v>
      </c>
      <c r="H16" s="13">
        <f>F16-LOG(D28)</f>
        <v>-0.0274795309991811</v>
      </c>
      <c r="I16" s="13">
        <f t="shared" si="1"/>
        <v>0.011326869359024326</v>
      </c>
    </row>
    <row r="17" spans="1:9" ht="15.75">
      <c r="A17" s="4">
        <v>40</v>
      </c>
      <c r="B17" s="4">
        <v>420</v>
      </c>
      <c r="C17" s="13">
        <v>11.6</v>
      </c>
      <c r="D17" s="13">
        <f>C17/C26*100</f>
        <v>11.729019211324571</v>
      </c>
      <c r="E17" s="13">
        <f t="shared" si="2"/>
        <v>22.44691607684529</v>
      </c>
      <c r="F17" s="13">
        <f t="shared" si="3"/>
        <v>2.698883128063225</v>
      </c>
      <c r="G17" s="13">
        <f t="shared" si="0"/>
        <v>31.307044285533408</v>
      </c>
      <c r="H17" s="13">
        <f>F17-LOG(D28)</f>
        <v>-0.17825288369918724</v>
      </c>
      <c r="I17" s="13">
        <f t="shared" si="1"/>
        <v>0.36857945034608125</v>
      </c>
    </row>
    <row r="18" spans="1:9" ht="15.75">
      <c r="A18" s="4">
        <v>50</v>
      </c>
      <c r="B18" s="4">
        <v>297</v>
      </c>
      <c r="C18" s="13">
        <v>8</v>
      </c>
      <c r="D18" s="13">
        <f>C18/C26*100</f>
        <v>8.088978766430738</v>
      </c>
      <c r="E18" s="13">
        <f t="shared" si="2"/>
        <v>14.357937310414552</v>
      </c>
      <c r="F18" s="13">
        <f t="shared" si="3"/>
        <v>2.5480028698575565</v>
      </c>
      <c r="G18" s="13">
        <f t="shared" si="0"/>
        <v>20.384022958860452</v>
      </c>
      <c r="H18" s="13">
        <f>F18-LOG(D28)</f>
        <v>-0.32913314190485554</v>
      </c>
      <c r="I18" s="13">
        <f t="shared" si="1"/>
        <v>0.8666290008012942</v>
      </c>
    </row>
    <row r="19" spans="1:9" ht="15.75">
      <c r="A19" s="4">
        <v>70</v>
      </c>
      <c r="B19" s="4">
        <v>210</v>
      </c>
      <c r="C19" s="13">
        <v>6.6</v>
      </c>
      <c r="D19" s="13">
        <f>C19/C26*100</f>
        <v>6.673407482305358</v>
      </c>
      <c r="E19" s="13">
        <f t="shared" si="2"/>
        <v>7.684529828109194</v>
      </c>
      <c r="F19" s="13">
        <f t="shared" si="3"/>
        <v>2.397487872025566</v>
      </c>
      <c r="G19" s="13">
        <f t="shared" si="0"/>
        <v>15.823419955368735</v>
      </c>
      <c r="H19" s="13">
        <f>F19-LOG(D28)</f>
        <v>-0.47964813973684617</v>
      </c>
      <c r="I19" s="13">
        <f t="shared" si="1"/>
        <v>1.5184114304899128</v>
      </c>
    </row>
    <row r="20" spans="1:9" ht="15.75">
      <c r="A20" s="4">
        <v>100</v>
      </c>
      <c r="B20" s="4">
        <v>149</v>
      </c>
      <c r="C20" s="13">
        <v>3.4</v>
      </c>
      <c r="D20" s="13">
        <f>C20/C26*100</f>
        <v>3.437815975733064</v>
      </c>
      <c r="E20" s="13">
        <f t="shared" si="2"/>
        <v>4.24671385237613</v>
      </c>
      <c r="F20" s="13">
        <f t="shared" si="3"/>
        <v>2.2477027815730968</v>
      </c>
      <c r="G20" s="13">
        <f t="shared" si="0"/>
        <v>7.642189457348529</v>
      </c>
      <c r="H20" s="13">
        <f>F20-LOG(D28)</f>
        <v>-0.6294332301893153</v>
      </c>
      <c r="I20" s="13">
        <f t="shared" si="1"/>
        <v>1.3470330503062888</v>
      </c>
    </row>
    <row r="21" spans="1:9" ht="15.75">
      <c r="A21" s="4">
        <v>140</v>
      </c>
      <c r="B21" s="4">
        <v>105</v>
      </c>
      <c r="C21" s="13">
        <v>3.2</v>
      </c>
      <c r="D21" s="13">
        <f>C21/C26*100</f>
        <v>3.2355915065722956</v>
      </c>
      <c r="E21" s="13">
        <f t="shared" si="2"/>
        <v>1.0111223458038348</v>
      </c>
      <c r="F21" s="13">
        <f t="shared" si="3"/>
        <v>2.097187783741106</v>
      </c>
      <c r="G21" s="13">
        <f t="shared" si="0"/>
        <v>6.71100090797154</v>
      </c>
      <c r="H21" s="13">
        <f>F21-LOG(D28)</f>
        <v>-0.7799482280213059</v>
      </c>
      <c r="I21" s="13">
        <f t="shared" si="1"/>
        <v>1.9466215628594403</v>
      </c>
    </row>
    <row r="22" spans="1:9" ht="15.75">
      <c r="A22" s="4">
        <v>200</v>
      </c>
      <c r="B22" s="4">
        <v>74</v>
      </c>
      <c r="C22" s="13">
        <v>0.9</v>
      </c>
      <c r="D22" s="13">
        <f>C22/C26*100</f>
        <v>0.9100101112234582</v>
      </c>
      <c r="E22" s="13">
        <f t="shared" si="2"/>
        <v>0.10111223458037655</v>
      </c>
      <c r="F22" s="13">
        <f t="shared" si="3"/>
        <v>1.945210509400457</v>
      </c>
      <c r="G22" s="13">
        <f t="shared" si="0"/>
        <v>1.7506894584604114</v>
      </c>
      <c r="H22" s="13">
        <f>F22-LOG(D28)</f>
        <v>-0.931925502361955</v>
      </c>
      <c r="I22" s="13">
        <f t="shared" si="1"/>
        <v>0.7816366277573241</v>
      </c>
    </row>
    <row r="23" spans="1:9" ht="15.75">
      <c r="A23" s="4">
        <v>270</v>
      </c>
      <c r="B23" s="4">
        <v>53</v>
      </c>
      <c r="C23" s="13">
        <v>0.1</v>
      </c>
      <c r="D23" s="13">
        <f>C23/C26*100</f>
        <v>0.10111223458038424</v>
      </c>
      <c r="E23" s="13">
        <f t="shared" si="2"/>
        <v>-7.688294445529209E-15</v>
      </c>
      <c r="F23" s="13">
        <f t="shared" si="3"/>
        <v>1.7967537946658827</v>
      </c>
      <c r="G23" s="13">
        <f t="shared" si="0"/>
        <v>0.1796753794665883</v>
      </c>
      <c r="H23" s="13">
        <f>F23-LOG(D28)</f>
        <v>-1.0803822170965294</v>
      </c>
      <c r="I23" s="13">
        <f t="shared" si="1"/>
        <v>0.11672257350184123</v>
      </c>
    </row>
    <row r="24" spans="1:9" ht="15.75">
      <c r="A24" s="2" t="s">
        <v>19</v>
      </c>
      <c r="B24" s="4">
        <v>44</v>
      </c>
      <c r="C24" s="13">
        <v>0</v>
      </c>
      <c r="D24" s="13">
        <f>C24/C26*100</f>
        <v>0</v>
      </c>
      <c r="E24" s="13">
        <f t="shared" si="2"/>
        <v>-7.688294445529209E-15</v>
      </c>
      <c r="F24" s="13">
        <f t="shared" si="3"/>
        <v>1.6838642730434883</v>
      </c>
      <c r="G24" s="13">
        <f t="shared" si="0"/>
        <v>0</v>
      </c>
      <c r="H24" s="13">
        <f>F24-LOG(D28)</f>
        <v>-1.1932717387189238</v>
      </c>
      <c r="I24" s="13">
        <f t="shared" si="1"/>
        <v>0</v>
      </c>
    </row>
    <row r="25" spans="1:9" ht="15.75">
      <c r="A25" s="1"/>
      <c r="B25" s="1"/>
      <c r="C25" s="14"/>
      <c r="D25" s="14"/>
      <c r="E25" s="14"/>
      <c r="F25" s="14"/>
      <c r="G25" s="14"/>
      <c r="H25" s="14"/>
      <c r="I25" s="14"/>
    </row>
    <row r="26" spans="1:9" ht="15.75">
      <c r="A26" s="2" t="s">
        <v>20</v>
      </c>
      <c r="B26" s="1"/>
      <c r="C26" s="13">
        <f>SUM(C11:C24)</f>
        <v>98.89999999999999</v>
      </c>
      <c r="D26" s="13">
        <f>SUM(D11:D24)</f>
        <v>100</v>
      </c>
      <c r="E26" s="14"/>
      <c r="F26" s="14"/>
      <c r="G26" s="13">
        <f>SUM(G11:G24)</f>
        <v>284.5487515633025</v>
      </c>
      <c r="H26" s="14"/>
      <c r="I26" s="13">
        <f>SUM(I11:I24)</f>
        <v>11.992300561740937</v>
      </c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9" ht="15.75">
      <c r="A28" s="6" t="s">
        <v>21</v>
      </c>
      <c r="B28" s="1"/>
      <c r="C28" s="4"/>
      <c r="D28" s="4">
        <f>10^(G26/C26)</f>
        <v>753.5915355658534</v>
      </c>
      <c r="E28" s="7"/>
      <c r="F28" s="7" t="s">
        <v>22</v>
      </c>
      <c r="G28" s="1"/>
      <c r="H28" s="1"/>
      <c r="I28" s="12">
        <f>6/O9*EXP(0.5*LN(D29)^2-LN(D28*0.0001))</f>
        <v>54.90189418487356</v>
      </c>
    </row>
    <row r="29" spans="1:9" ht="15.75">
      <c r="A29" s="6" t="s">
        <v>23</v>
      </c>
      <c r="B29" s="1"/>
      <c r="C29" s="5"/>
      <c r="D29" s="5">
        <f>10^((I26/C26)^0.5)</f>
        <v>2.2295618018593806</v>
      </c>
      <c r="E29" s="7"/>
      <c r="F29" s="7" t="s">
        <v>24</v>
      </c>
      <c r="G29" s="1"/>
      <c r="H29" s="1"/>
      <c r="I29" s="8">
        <f>1/O9*EXP(4.5*(LN(D29)^2)-3*LN(D28*0.0001))</f>
        <v>21085.34630257098</v>
      </c>
    </row>
  </sheetData>
  <sheetProtection/>
  <printOptions horizontalCentered="1" verticalCentered="1"/>
  <pageMargins left="0.5" right="0.5" top="0.5" bottom="0.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Herrman</dc:creator>
  <cp:keywords/>
  <dc:description/>
  <cp:lastModifiedBy>Windows User</cp:lastModifiedBy>
  <cp:lastPrinted>1997-01-13T18:54:19Z</cp:lastPrinted>
  <dcterms:created xsi:type="dcterms:W3CDTF">1997-01-13T18:41:52Z</dcterms:created>
  <dcterms:modified xsi:type="dcterms:W3CDTF">2015-11-30T20:20:42Z</dcterms:modified>
  <cp:category/>
  <cp:version/>
  <cp:contentType/>
  <cp:contentStatus/>
</cp:coreProperties>
</file>